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7011\Desktop\Асия 2022\ХОСТИНГ\Хостинг май 2022\"/>
    </mc:Choice>
  </mc:AlternateContent>
  <bookViews>
    <workbookView xWindow="0" yWindow="0" windowWidth="28800" windowHeight="11880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C7" i="3" l="1"/>
  <c r="C15" i="3"/>
  <c r="G10" i="3" l="1"/>
  <c r="G6" i="3"/>
  <c r="E6" i="3"/>
  <c r="D6" i="3"/>
  <c r="C23" i="3"/>
  <c r="C22" i="3"/>
  <c r="C21" i="3"/>
  <c r="G21" i="3"/>
  <c r="C16" i="3"/>
  <c r="C14" i="3"/>
  <c r="I5" i="3" l="1"/>
  <c r="H5" i="3"/>
  <c r="E15" i="3"/>
  <c r="D15" i="3"/>
  <c r="G16" i="3" l="1"/>
  <c r="F16" i="3"/>
  <c r="G15" i="3"/>
  <c r="F15" i="3"/>
  <c r="H15" i="3" s="1"/>
  <c r="G14" i="3"/>
  <c r="F14" i="3"/>
  <c r="F10" i="3"/>
  <c r="G5" i="3"/>
  <c r="F5" i="3"/>
  <c r="E21" i="3" l="1"/>
  <c r="I6" i="3"/>
  <c r="F21" i="3" l="1"/>
  <c r="I21" i="3"/>
  <c r="H6" i="3"/>
  <c r="C10" i="3"/>
  <c r="E14" i="3" l="1"/>
  <c r="D16" i="3"/>
  <c r="D14" i="3"/>
  <c r="E22" i="3" l="1"/>
  <c r="D22" i="3"/>
  <c r="G22" i="3"/>
  <c r="F22" i="3"/>
  <c r="I22" i="3" l="1"/>
  <c r="E16" i="3"/>
  <c r="E10" i="3"/>
  <c r="D10" i="3"/>
  <c r="E5" i="3"/>
  <c r="D5" i="3"/>
  <c r="D23" i="3" l="1"/>
  <c r="G23" i="3"/>
  <c r="F23" i="3"/>
  <c r="I10" i="3"/>
  <c r="H14" i="3"/>
  <c r="I16" i="3"/>
  <c r="I15" i="3"/>
  <c r="H16" i="3"/>
  <c r="I14" i="3"/>
  <c r="E23" i="3"/>
  <c r="H10" i="3"/>
  <c r="D21" i="3"/>
  <c r="H21" i="3" s="1"/>
  <c r="H23" i="3" l="1"/>
  <c r="H22" i="3"/>
  <c r="H25" i="3" s="1"/>
  <c r="I23" i="3"/>
  <c r="I25" i="3" s="1"/>
</calcChain>
</file>

<file path=xl/sharedStrings.xml><?xml version="1.0" encoding="utf-8"?>
<sst xmlns="http://schemas.openxmlformats.org/spreadsheetml/2006/main" count="41" uniqueCount="14">
  <si>
    <t>маневр</t>
  </si>
  <si>
    <t>стоянка</t>
  </si>
  <si>
    <t>проезд</t>
  </si>
  <si>
    <t>без НДС</t>
  </si>
  <si>
    <t>с НДС</t>
  </si>
  <si>
    <t>Караганда ТХК</t>
  </si>
  <si>
    <t>Астана ТХК</t>
  </si>
  <si>
    <t>Общее</t>
  </si>
  <si>
    <t>Основной тариф</t>
  </si>
  <si>
    <t>Компенсирующий тариф</t>
  </si>
  <si>
    <t>Согласно приказов ГУ "Департамента комитета по регулированию естественныых монополий Министерства Национальной экономики РК по городу Нур-Султану" № 64 от 30.06.2021 года, №65, от 30.06.2021 года, №66 от 30.06.2021 года установлен компенсирующий тариф</t>
  </si>
  <si>
    <t>разница возмещено</t>
  </si>
  <si>
    <t xml:space="preserve">разница возмещено </t>
  </si>
  <si>
    <t>Возмещено за май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</si>
</sst>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15" xfId="0" applyBorder="1"/>
    <xf numFmtId="0" fontId="0" fillId="0" borderId="1" xfId="0" applyBorder="1" applyAlignment="1">
      <alignment horizontal="center"/>
    </xf>
    <xf numFmtId="2" fontId="0" fillId="0" borderId="6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8" xfId="0" applyNumberFormat="1" applyBorder="1" applyAlignment="1"/>
    <xf numFmtId="2" fontId="0" fillId="0" borderId="9" xfId="0" applyNumberFormat="1" applyBorder="1" applyAlignment="1"/>
    <xf numFmtId="2" fontId="0" fillId="0" borderId="14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0" fontId="0" fillId="0" borderId="26" xfId="0" applyBorder="1"/>
    <xf numFmtId="0" fontId="0" fillId="0" borderId="30" xfId="0" applyBorder="1"/>
    <xf numFmtId="0" fontId="0" fillId="0" borderId="27" xfId="0" applyBorder="1" applyAlignment="1">
      <alignment vertical="center"/>
    </xf>
    <xf numFmtId="0" fontId="0" fillId="0" borderId="23" xfId="0" applyBorder="1" applyAlignment="1">
      <alignment wrapText="1"/>
    </xf>
    <xf numFmtId="2" fontId="0" fillId="0" borderId="23" xfId="0" applyNumberFormat="1" applyBorder="1"/>
    <xf numFmtId="2" fontId="0" fillId="2" borderId="23" xfId="0" applyNumberFormat="1" applyFill="1" applyBorder="1"/>
    <xf numFmtId="0" fontId="0" fillId="0" borderId="0" xfId="0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2" fontId="0" fillId="2" borderId="6" xfId="0" applyNumberFormat="1" applyFill="1" applyBorder="1" applyAlignment="1">
      <alignment horizontal="right"/>
    </xf>
    <xf numFmtId="2" fontId="0" fillId="2" borderId="7" xfId="0" applyNumberFormat="1" applyFill="1" applyBorder="1" applyAlignment="1">
      <alignment horizontal="right"/>
    </xf>
    <xf numFmtId="2" fontId="0" fillId="2" borderId="14" xfId="0" applyNumberFormat="1" applyFill="1" applyBorder="1" applyAlignment="1">
      <alignment horizontal="right"/>
    </xf>
    <xf numFmtId="2" fontId="0" fillId="2" borderId="15" xfId="0" applyNumberFormat="1" applyFill="1" applyBorder="1" applyAlignment="1">
      <alignment horizontal="right"/>
    </xf>
    <xf numFmtId="0" fontId="0" fillId="2" borderId="0" xfId="0" applyFill="1"/>
    <xf numFmtId="2" fontId="0" fillId="2" borderId="8" xfId="0" applyNumberFormat="1" applyFill="1" applyBorder="1" applyAlignment="1"/>
    <xf numFmtId="2" fontId="0" fillId="2" borderId="9" xfId="0" applyNumberFormat="1" applyFill="1" applyBorder="1" applyAlignment="1"/>
    <xf numFmtId="0" fontId="0" fillId="0" borderId="28" xfId="0" applyBorder="1" applyAlignment="1">
      <alignment horizontal="left" vertical="center"/>
    </xf>
    <xf numFmtId="0" fontId="1" fillId="0" borderId="0" xfId="0" applyFont="1" applyBorder="1"/>
    <xf numFmtId="0" fontId="3" fillId="0" borderId="0" xfId="0" applyFont="1" applyBorder="1"/>
    <xf numFmtId="0" fontId="5" fillId="0" borderId="0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4" fillId="3" borderId="0" xfId="0" applyFont="1" applyFill="1" applyBorder="1"/>
    <xf numFmtId="0" fontId="0" fillId="0" borderId="0" xfId="0" applyFill="1" applyBorder="1"/>
    <xf numFmtId="0" fontId="3" fillId="0" borderId="0" xfId="0" applyFont="1"/>
    <xf numFmtId="2" fontId="0" fillId="2" borderId="6" xfId="0" applyNumberFormat="1" applyFill="1" applyBorder="1" applyAlignment="1">
      <alignment horizontal="right" vertical="center"/>
    </xf>
    <xf numFmtId="2" fontId="0" fillId="2" borderId="7" xfId="0" applyNumberFormat="1" applyFill="1" applyBorder="1" applyAlignment="1">
      <alignment horizontal="right" vertical="center"/>
    </xf>
    <xf numFmtId="2" fontId="0" fillId="2" borderId="10" xfId="0" applyNumberFormat="1" applyFill="1" applyBorder="1" applyAlignment="1">
      <alignment horizontal="right" vertical="center"/>
    </xf>
    <xf numFmtId="2" fontId="0" fillId="2" borderId="11" xfId="0" applyNumberFormat="1" applyFill="1" applyBorder="1" applyAlignment="1">
      <alignment horizontal="right" vertical="center"/>
    </xf>
    <xf numFmtId="2" fontId="0" fillId="2" borderId="14" xfId="0" applyNumberFormat="1" applyFill="1" applyBorder="1" applyAlignment="1">
      <alignment horizontal="right" vertical="center"/>
    </xf>
    <xf numFmtId="2" fontId="0" fillId="2" borderId="15" xfId="0" applyNumberForma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3" borderId="15" xfId="0" applyFill="1" applyBorder="1" applyAlignment="1">
      <alignment vertical="center"/>
    </xf>
    <xf numFmtId="2" fontId="0" fillId="3" borderId="7" xfId="0" applyNumberFormat="1" applyFill="1" applyBorder="1" applyAlignment="1">
      <alignment vertical="center"/>
    </xf>
    <xf numFmtId="2" fontId="0" fillId="0" borderId="7" xfId="0" applyNumberFormat="1" applyBorder="1"/>
    <xf numFmtId="2" fontId="0" fillId="0" borderId="0" xfId="0" applyNumberFormat="1"/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5" fillId="3" borderId="6" xfId="0" applyNumberFormat="1" applyFont="1" applyFill="1" applyBorder="1" applyAlignment="1">
      <alignment horizontal="right" vertical="center"/>
    </xf>
    <xf numFmtId="2" fontId="5" fillId="3" borderId="7" xfId="0" applyNumberFormat="1" applyFont="1" applyFill="1" applyBorder="1" applyAlignment="1">
      <alignment horizontal="right" vertical="center"/>
    </xf>
    <xf numFmtId="2" fontId="0" fillId="3" borderId="6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2" fontId="5" fillId="3" borderId="10" xfId="0" applyNumberFormat="1" applyFont="1" applyFill="1" applyBorder="1" applyAlignment="1">
      <alignment horizontal="right" vertical="center"/>
    </xf>
    <xf numFmtId="2" fontId="5" fillId="3" borderId="11" xfId="0" applyNumberFormat="1" applyFont="1" applyFill="1" applyBorder="1" applyAlignment="1">
      <alignment horizontal="right" vertical="center"/>
    </xf>
    <xf numFmtId="2" fontId="0" fillId="3" borderId="10" xfId="0" applyNumberFormat="1" applyFill="1" applyBorder="1" applyAlignment="1">
      <alignment horizontal="right" vertical="center"/>
    </xf>
    <xf numFmtId="2" fontId="0" fillId="3" borderId="20" xfId="0" applyNumberFormat="1" applyFill="1" applyBorder="1" applyAlignment="1">
      <alignment horizontal="right" vertical="center"/>
    </xf>
    <xf numFmtId="2" fontId="5" fillId="3" borderId="14" xfId="0" applyNumberFormat="1" applyFont="1" applyFill="1" applyBorder="1" applyAlignment="1">
      <alignment horizontal="right" vertical="center"/>
    </xf>
    <xf numFmtId="2" fontId="5" fillId="3" borderId="15" xfId="0" applyNumberFormat="1" applyFont="1" applyFill="1" applyBorder="1" applyAlignment="1">
      <alignment horizontal="right" vertical="center"/>
    </xf>
    <xf numFmtId="2" fontId="0" fillId="3" borderId="14" xfId="0" applyNumberFormat="1" applyFill="1" applyBorder="1" applyAlignment="1">
      <alignment horizontal="right" vertical="center"/>
    </xf>
    <xf numFmtId="2" fontId="0" fillId="3" borderId="21" xfId="0" applyNumberFormat="1" applyFill="1" applyBorder="1" applyAlignment="1">
      <alignment horizontal="right" vertical="center"/>
    </xf>
    <xf numFmtId="0" fontId="0" fillId="0" borderId="31" xfId="0" applyBorder="1" applyAlignment="1">
      <alignment horizontal="center" textRotation="90"/>
    </xf>
    <xf numFmtId="0" fontId="0" fillId="0" borderId="32" xfId="0" applyBorder="1" applyAlignment="1">
      <alignment horizontal="center" textRotation="90"/>
    </xf>
    <xf numFmtId="0" fontId="0" fillId="0" borderId="33" xfId="0" applyBorder="1" applyAlignment="1">
      <alignment horizontal="center" textRotation="90"/>
    </xf>
    <xf numFmtId="17" fontId="1" fillId="0" borderId="24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3" borderId="8" xfId="0" applyNumberFormat="1" applyFill="1" applyBorder="1" applyAlignment="1">
      <alignment horizontal="right" vertical="center"/>
    </xf>
    <xf numFmtId="2" fontId="0" fillId="3" borderId="10" xfId="0" applyNumberFormat="1" applyFill="1" applyBorder="1" applyAlignment="1">
      <alignment horizontal="right" vertical="center"/>
    </xf>
    <xf numFmtId="2" fontId="0" fillId="3" borderId="12" xfId="0" applyNumberFormat="1" applyFill="1" applyBorder="1" applyAlignment="1">
      <alignment horizontal="right" vertical="center"/>
    </xf>
    <xf numFmtId="2" fontId="0" fillId="3" borderId="2" xfId="0" applyNumberFormat="1" applyFill="1" applyBorder="1" applyAlignment="1">
      <alignment horizontal="right" vertical="center"/>
    </xf>
    <xf numFmtId="2" fontId="0" fillId="3" borderId="20" xfId="0" applyNumberFormat="1" applyFill="1" applyBorder="1" applyAlignment="1">
      <alignment horizontal="right" vertical="center"/>
    </xf>
    <xf numFmtId="2" fontId="0" fillId="3" borderId="3" xfId="0" applyNumberFormat="1" applyFill="1" applyBorder="1" applyAlignment="1">
      <alignment horizontal="right" vertical="center"/>
    </xf>
    <xf numFmtId="2" fontId="0" fillId="2" borderId="8" xfId="0" applyNumberFormat="1" applyFill="1" applyBorder="1" applyAlignment="1">
      <alignment horizontal="right" vertical="center"/>
    </xf>
    <xf numFmtId="2" fontId="0" fillId="2" borderId="10" xfId="0" applyNumberFormat="1" applyFill="1" applyBorder="1" applyAlignment="1">
      <alignment horizontal="right" vertical="center"/>
    </xf>
    <xf numFmtId="2" fontId="0" fillId="2" borderId="12" xfId="0" applyNumberFormat="1" applyFill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2" fontId="5" fillId="3" borderId="8" xfId="0" applyNumberFormat="1" applyFont="1" applyFill="1" applyBorder="1" applyAlignment="1">
      <alignment horizontal="right" vertical="center"/>
    </xf>
    <xf numFmtId="2" fontId="5" fillId="3" borderId="10" xfId="0" applyNumberFormat="1" applyFont="1" applyFill="1" applyBorder="1" applyAlignment="1">
      <alignment horizontal="right" vertical="center"/>
    </xf>
    <xf numFmtId="2" fontId="5" fillId="3" borderId="12" xfId="0" applyNumberFormat="1" applyFont="1" applyFill="1" applyBorder="1" applyAlignment="1">
      <alignment horizontal="right" vertical="center"/>
    </xf>
    <xf numFmtId="2" fontId="5" fillId="3" borderId="9" xfId="0" applyNumberFormat="1" applyFont="1" applyFill="1" applyBorder="1" applyAlignment="1">
      <alignment horizontal="right" vertical="center"/>
    </xf>
    <xf numFmtId="2" fontId="5" fillId="3" borderId="11" xfId="0" applyNumberFormat="1" applyFont="1" applyFill="1" applyBorder="1" applyAlignment="1">
      <alignment horizontal="right" vertical="center"/>
    </xf>
    <xf numFmtId="2" fontId="5" fillId="3" borderId="13" xfId="0" applyNumberFormat="1" applyFont="1" applyFill="1" applyBorder="1" applyAlignment="1">
      <alignment horizontal="righ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workbookViewId="0">
      <selection activeCell="F24" sqref="F24:G24"/>
    </sheetView>
  </sheetViews>
  <sheetFormatPr defaultRowHeight="15" x14ac:dyDescent="0.25"/>
  <cols>
    <col min="2" max="2" width="11.42578125" customWidth="1"/>
    <col min="3" max="3" width="11.140625" customWidth="1"/>
    <col min="4" max="4" width="14.5703125" customWidth="1"/>
    <col min="5" max="5" width="15.85546875" customWidth="1"/>
    <col min="6" max="6" width="15.140625" customWidth="1"/>
    <col min="7" max="7" width="16.5703125" customWidth="1"/>
    <col min="8" max="8" width="14.85546875" customWidth="1"/>
    <col min="9" max="9" width="15.42578125" customWidth="1"/>
    <col min="11" max="11" width="25.42578125" customWidth="1"/>
    <col min="12" max="12" width="11.42578125" customWidth="1"/>
    <col min="13" max="13" width="11.7109375" customWidth="1"/>
    <col min="19" max="19" width="12.5703125" customWidth="1"/>
  </cols>
  <sheetData>
    <row r="1" spans="1:16" ht="65.25" customHeight="1" x14ac:dyDescent="0.25">
      <c r="A1" s="91" t="s">
        <v>10</v>
      </c>
      <c r="B1" s="91"/>
      <c r="C1" s="91"/>
      <c r="D1" s="91"/>
      <c r="E1" s="91"/>
      <c r="F1" s="91"/>
      <c r="G1" s="91"/>
      <c r="H1" s="91"/>
      <c r="I1" s="91"/>
    </row>
    <row r="2" spans="1:16" ht="15.75" thickBot="1" x14ac:dyDescent="0.3">
      <c r="A2" s="92"/>
      <c r="B2" s="92"/>
      <c r="C2" s="92"/>
      <c r="D2" s="92"/>
      <c r="E2" s="92"/>
      <c r="F2" s="92"/>
      <c r="G2" s="92"/>
      <c r="H2" s="92"/>
      <c r="I2" s="92"/>
    </row>
    <row r="3" spans="1:16" x14ac:dyDescent="0.25">
      <c r="A3" s="68" t="s">
        <v>5</v>
      </c>
      <c r="B3" s="71">
        <v>44682</v>
      </c>
      <c r="C3" s="72"/>
      <c r="D3" s="93" t="s">
        <v>8</v>
      </c>
      <c r="E3" s="94"/>
      <c r="F3" s="95" t="s">
        <v>9</v>
      </c>
      <c r="G3" s="96"/>
      <c r="H3" s="79" t="s">
        <v>11</v>
      </c>
      <c r="I3" s="80"/>
      <c r="K3" s="20"/>
      <c r="L3" s="20"/>
      <c r="M3" s="20"/>
      <c r="N3" s="20"/>
      <c r="O3" s="20"/>
      <c r="P3" s="20"/>
    </row>
    <row r="4" spans="1:16" x14ac:dyDescent="0.25">
      <c r="A4" s="69"/>
      <c r="B4" s="73"/>
      <c r="C4" s="74"/>
      <c r="D4" s="52" t="s">
        <v>3</v>
      </c>
      <c r="E4" s="53" t="s">
        <v>4</v>
      </c>
      <c r="F4" s="54" t="s">
        <v>3</v>
      </c>
      <c r="G4" s="55" t="s">
        <v>4</v>
      </c>
      <c r="H4" s="21" t="s">
        <v>3</v>
      </c>
      <c r="I4" s="22" t="s">
        <v>4</v>
      </c>
      <c r="K4" s="20"/>
      <c r="L4" s="20"/>
      <c r="M4" s="20"/>
      <c r="N4" s="20"/>
      <c r="O4" s="20"/>
      <c r="P4" s="20"/>
    </row>
    <row r="5" spans="1:16" ht="22.5" customHeight="1" x14ac:dyDescent="0.25">
      <c r="A5" s="69"/>
      <c r="B5" s="14" t="s">
        <v>0</v>
      </c>
      <c r="C5" s="49">
        <v>1339.5809999999999</v>
      </c>
      <c r="D5" s="56">
        <f>C5*436.53</f>
        <v>584767.29392999993</v>
      </c>
      <c r="E5" s="57">
        <f>C5*488.91</f>
        <v>654934.54671000002</v>
      </c>
      <c r="F5" s="58">
        <f>C5*140.72</f>
        <v>188505.83831999998</v>
      </c>
      <c r="G5" s="59">
        <f>C5*157.61</f>
        <v>211131.36141000001</v>
      </c>
      <c r="H5" s="39">
        <f>D5-F5</f>
        <v>396261.45560999995</v>
      </c>
      <c r="I5" s="40">
        <f>E5-G5</f>
        <v>443803.18530000001</v>
      </c>
      <c r="K5" s="20"/>
      <c r="L5" s="20"/>
      <c r="M5" s="20"/>
      <c r="N5" s="20"/>
      <c r="O5" s="37"/>
      <c r="P5" s="20"/>
    </row>
    <row r="6" spans="1:16" x14ac:dyDescent="0.25">
      <c r="A6" s="69"/>
      <c r="B6" s="97" t="s">
        <v>1</v>
      </c>
      <c r="C6" s="45">
        <v>4465.83</v>
      </c>
      <c r="D6" s="100">
        <f>(C6+C7+C8)*11.79</f>
        <v>124106.51538</v>
      </c>
      <c r="E6" s="103">
        <f>(C6+C7+C8)*13.2</f>
        <v>138948.77040000001</v>
      </c>
      <c r="F6" s="82">
        <f>(C6+C7+C8)*1.58</f>
        <v>16631.746760000002</v>
      </c>
      <c r="G6" s="85">
        <f>(C6+C7+C8)*1.77</f>
        <v>18631.766940000001</v>
      </c>
      <c r="H6" s="88">
        <f>D6-F6</f>
        <v>107474.76861999999</v>
      </c>
      <c r="I6" s="88">
        <f>E6-G6</f>
        <v>120317.00346000001</v>
      </c>
      <c r="K6" s="20"/>
      <c r="L6" s="31"/>
      <c r="M6" s="20"/>
      <c r="N6" s="20"/>
      <c r="O6" s="37"/>
      <c r="P6" s="20"/>
    </row>
    <row r="7" spans="1:16" x14ac:dyDescent="0.25">
      <c r="A7" s="69"/>
      <c r="B7" s="98"/>
      <c r="C7" s="46">
        <f>5592.002</f>
        <v>5592.0020000000004</v>
      </c>
      <c r="D7" s="101"/>
      <c r="E7" s="104"/>
      <c r="F7" s="83"/>
      <c r="G7" s="86"/>
      <c r="H7" s="89"/>
      <c r="I7" s="89"/>
      <c r="K7" s="34"/>
      <c r="L7" s="35"/>
      <c r="M7" s="35"/>
      <c r="N7" s="35"/>
      <c r="O7" s="37"/>
      <c r="P7" s="20"/>
    </row>
    <row r="8" spans="1:16" x14ac:dyDescent="0.25">
      <c r="A8" s="69"/>
      <c r="B8" s="99"/>
      <c r="C8" s="45">
        <v>468.59</v>
      </c>
      <c r="D8" s="102"/>
      <c r="E8" s="105"/>
      <c r="F8" s="84"/>
      <c r="G8" s="87"/>
      <c r="H8" s="90"/>
      <c r="I8" s="90"/>
      <c r="K8" s="35"/>
      <c r="L8" s="35"/>
      <c r="M8" s="35"/>
      <c r="N8" s="35"/>
      <c r="O8" s="37"/>
      <c r="P8" s="20"/>
    </row>
    <row r="9" spans="1:16" x14ac:dyDescent="0.25">
      <c r="A9" s="69"/>
      <c r="B9" s="30"/>
      <c r="C9" s="47"/>
      <c r="D9" s="60"/>
      <c r="E9" s="61"/>
      <c r="F9" s="62"/>
      <c r="G9" s="63"/>
      <c r="H9" s="41"/>
      <c r="I9" s="42"/>
      <c r="K9" s="35"/>
      <c r="L9" s="35"/>
      <c r="M9" s="35"/>
      <c r="N9" s="35"/>
      <c r="O9" s="37"/>
      <c r="P9" s="20"/>
    </row>
    <row r="10" spans="1:16" ht="26.25" customHeight="1" thickBot="1" x14ac:dyDescent="0.3">
      <c r="A10" s="70"/>
      <c r="B10" s="15" t="s">
        <v>2</v>
      </c>
      <c r="C10" s="48">
        <f>8.693+82.786</f>
        <v>91.478999999999999</v>
      </c>
      <c r="D10" s="64">
        <f>C10*916.33</f>
        <v>83824.952069999999</v>
      </c>
      <c r="E10" s="65">
        <f>C10*1026.29</f>
        <v>93883.982909999992</v>
      </c>
      <c r="F10" s="66">
        <f>C10*446.68</f>
        <v>40861.839720000004</v>
      </c>
      <c r="G10" s="67">
        <f>C10*500.28</f>
        <v>45765.114119999998</v>
      </c>
      <c r="H10" s="43">
        <f>D10-F10</f>
        <v>42963.112349999996</v>
      </c>
      <c r="I10" s="44">
        <f>E10-G10</f>
        <v>48118.868789999993</v>
      </c>
      <c r="K10" s="35"/>
      <c r="L10" s="36"/>
      <c r="M10" s="34"/>
      <c r="N10" s="36"/>
      <c r="O10" s="37"/>
      <c r="P10" s="20"/>
    </row>
    <row r="11" spans="1:16" ht="15.75" thickBot="1" x14ac:dyDescent="0.3">
      <c r="H11" s="27"/>
      <c r="I11" s="27"/>
      <c r="K11" s="35"/>
      <c r="L11" s="35"/>
      <c r="M11" s="35"/>
      <c r="N11" s="35"/>
      <c r="O11" s="37"/>
      <c r="P11" s="20"/>
    </row>
    <row r="12" spans="1:16" x14ac:dyDescent="0.25">
      <c r="A12" s="68" t="s">
        <v>6</v>
      </c>
      <c r="B12" s="71">
        <v>44682</v>
      </c>
      <c r="C12" s="72"/>
      <c r="D12" s="75" t="s">
        <v>8</v>
      </c>
      <c r="E12" s="76"/>
      <c r="F12" s="77" t="s">
        <v>9</v>
      </c>
      <c r="G12" s="78"/>
      <c r="H12" s="79" t="s">
        <v>12</v>
      </c>
      <c r="I12" s="80"/>
      <c r="K12" s="34"/>
      <c r="L12" s="35"/>
      <c r="M12" s="35"/>
      <c r="N12" s="35"/>
      <c r="O12" s="81"/>
      <c r="P12" s="20"/>
    </row>
    <row r="13" spans="1:16" x14ac:dyDescent="0.25">
      <c r="A13" s="69"/>
      <c r="B13" s="73"/>
      <c r="C13" s="74"/>
      <c r="D13" s="1" t="s">
        <v>3</v>
      </c>
      <c r="E13" s="2" t="s">
        <v>4</v>
      </c>
      <c r="F13" s="1" t="s">
        <v>3</v>
      </c>
      <c r="G13" s="5" t="s">
        <v>4</v>
      </c>
      <c r="H13" s="21" t="s">
        <v>3</v>
      </c>
      <c r="I13" s="22" t="s">
        <v>4</v>
      </c>
      <c r="K13" s="20"/>
      <c r="L13" s="20"/>
      <c r="M13" s="20"/>
      <c r="N13" s="20"/>
      <c r="O13" s="81"/>
      <c r="P13" s="20"/>
    </row>
    <row r="14" spans="1:16" x14ac:dyDescent="0.25">
      <c r="A14" s="69"/>
      <c r="B14" s="14" t="s">
        <v>0</v>
      </c>
      <c r="C14" s="3">
        <f>452.999+80.5+1902.5</f>
        <v>2435.9989999999998</v>
      </c>
      <c r="D14" s="6">
        <f>C14*436.53</f>
        <v>1063386.6434699998</v>
      </c>
      <c r="E14" s="7">
        <f>C14*488.91</f>
        <v>1190984.2710899999</v>
      </c>
      <c r="F14" s="6">
        <f>C14*140.72</f>
        <v>342793.77927999996</v>
      </c>
      <c r="G14" s="8">
        <f>C14*157.61</f>
        <v>383937.80239000003</v>
      </c>
      <c r="H14" s="23">
        <f t="shared" ref="H14:I16" si="0">D14-F14</f>
        <v>720592.86418999988</v>
      </c>
      <c r="I14" s="24">
        <f t="shared" si="0"/>
        <v>807046.46869999985</v>
      </c>
      <c r="K14" s="32"/>
      <c r="L14" s="20"/>
      <c r="M14" s="20"/>
      <c r="N14" s="20"/>
      <c r="O14" s="81"/>
      <c r="P14" s="20"/>
    </row>
    <row r="15" spans="1:16" x14ac:dyDescent="0.25">
      <c r="A15" s="69"/>
      <c r="B15" s="16" t="s">
        <v>1</v>
      </c>
      <c r="C15" s="3">
        <f>15624+104.26+138+1139+96.334+2315+265.002+81840+16+6112.25+2844.25</f>
        <v>110494.09600000001</v>
      </c>
      <c r="D15" s="9">
        <f>C15*11.79</f>
        <v>1302725.3918399999</v>
      </c>
      <c r="E15" s="10">
        <f>C15*13.2</f>
        <v>1458522.0671999999</v>
      </c>
      <c r="F15" s="9">
        <f>C15*1.58</f>
        <v>174580.67168000003</v>
      </c>
      <c r="G15" s="10">
        <f>C15*1.77</f>
        <v>195574.54992000002</v>
      </c>
      <c r="H15" s="28">
        <f>D15-F15</f>
        <v>1128144.72016</v>
      </c>
      <c r="I15" s="29">
        <f t="shared" si="0"/>
        <v>1262947.5172799998</v>
      </c>
      <c r="K15" s="20"/>
      <c r="L15" s="20"/>
      <c r="M15" s="20"/>
      <c r="N15" s="20"/>
      <c r="O15" s="81"/>
      <c r="P15" s="20"/>
    </row>
    <row r="16" spans="1:16" ht="15.75" thickBot="1" x14ac:dyDescent="0.3">
      <c r="A16" s="70"/>
      <c r="B16" s="15" t="s">
        <v>2</v>
      </c>
      <c r="C16" s="4">
        <f>275.085+1.222+189.285+20.723+2.247+33.237+4.815+74.5179+104.411+169.0804+58.5964+6.728+38.571+14.352+7.23</f>
        <v>1000.1007000000002</v>
      </c>
      <c r="D16" s="11">
        <f>C16*916.33</f>
        <v>916422.27443100023</v>
      </c>
      <c r="E16" s="12">
        <f>C16*1026.29</f>
        <v>1026393.3474030001</v>
      </c>
      <c r="F16" s="11">
        <f>C16*446.68</f>
        <v>446724.98067600006</v>
      </c>
      <c r="G16" s="13">
        <f>C16*500.28</f>
        <v>500330.37819600006</v>
      </c>
      <c r="H16" s="25">
        <f t="shared" si="0"/>
        <v>469697.29375500017</v>
      </c>
      <c r="I16" s="26">
        <f t="shared" si="0"/>
        <v>526062.96920699999</v>
      </c>
      <c r="K16" s="32"/>
      <c r="L16" s="20"/>
      <c r="M16" s="20"/>
      <c r="N16" s="20"/>
      <c r="O16" s="81"/>
      <c r="P16" s="20"/>
    </row>
    <row r="17" spans="1:19" x14ac:dyDescent="0.25">
      <c r="H17" s="27"/>
      <c r="I17" s="27"/>
      <c r="K17" s="20"/>
      <c r="L17" s="20"/>
      <c r="M17" s="20"/>
      <c r="N17" s="20"/>
      <c r="O17" s="37"/>
      <c r="P17" s="20"/>
    </row>
    <row r="18" spans="1:19" ht="15.75" thickBot="1" x14ac:dyDescent="0.3">
      <c r="H18" s="27"/>
      <c r="I18" s="27"/>
      <c r="K18" s="32"/>
      <c r="L18" s="20"/>
      <c r="M18" s="20"/>
      <c r="N18" s="20"/>
      <c r="O18" s="37"/>
      <c r="P18" s="20"/>
    </row>
    <row r="19" spans="1:19" x14ac:dyDescent="0.25">
      <c r="A19" s="68" t="s">
        <v>7</v>
      </c>
      <c r="B19" s="71">
        <v>44682</v>
      </c>
      <c r="C19" s="72"/>
      <c r="D19" s="75" t="s">
        <v>8</v>
      </c>
      <c r="E19" s="76"/>
      <c r="F19" s="77" t="s">
        <v>9</v>
      </c>
      <c r="G19" s="78"/>
      <c r="H19" s="79" t="s">
        <v>11</v>
      </c>
      <c r="I19" s="80"/>
      <c r="K19" s="20"/>
      <c r="L19" s="20"/>
      <c r="M19" s="20"/>
      <c r="N19" s="20"/>
      <c r="O19" s="37"/>
      <c r="P19" s="20"/>
    </row>
    <row r="20" spans="1:19" x14ac:dyDescent="0.25">
      <c r="A20" s="69"/>
      <c r="B20" s="73"/>
      <c r="C20" s="74"/>
      <c r="D20" s="1" t="s">
        <v>3</v>
      </c>
      <c r="E20" s="2" t="s">
        <v>4</v>
      </c>
      <c r="F20" s="1" t="s">
        <v>3</v>
      </c>
      <c r="G20" s="5" t="s">
        <v>4</v>
      </c>
      <c r="H20" s="21" t="s">
        <v>3</v>
      </c>
      <c r="I20" s="22" t="s">
        <v>4</v>
      </c>
      <c r="K20" s="32"/>
      <c r="L20" s="20"/>
      <c r="M20" s="20"/>
      <c r="N20" s="20"/>
      <c r="O20" s="37"/>
      <c r="P20" s="20"/>
    </row>
    <row r="21" spans="1:19" x14ac:dyDescent="0.25">
      <c r="A21" s="69"/>
      <c r="B21" s="14" t="s">
        <v>0</v>
      </c>
      <c r="C21" s="50">
        <f>C5+C14</f>
        <v>3775.58</v>
      </c>
      <c r="D21" s="6">
        <f>C21*436.53</f>
        <v>1648153.9373999999</v>
      </c>
      <c r="E21" s="7">
        <f>C21*488.91</f>
        <v>1845918.8178000001</v>
      </c>
      <c r="F21" s="6">
        <f>C21*140.72</f>
        <v>531299.6176</v>
      </c>
      <c r="G21" s="8">
        <f>C21*157.61</f>
        <v>595069.1638000001</v>
      </c>
      <c r="H21" s="23">
        <f t="shared" ref="H21:I23" si="1">D21-F21</f>
        <v>1116854.3197999999</v>
      </c>
      <c r="I21" s="24">
        <f>E21-G21</f>
        <v>1250849.6540000001</v>
      </c>
      <c r="K21" s="20"/>
      <c r="L21" s="20"/>
      <c r="M21" s="20"/>
      <c r="N21" s="20"/>
      <c r="O21" s="32"/>
      <c r="P21" s="20"/>
      <c r="Q21" s="38"/>
      <c r="S21" s="38"/>
    </row>
    <row r="22" spans="1:19" x14ac:dyDescent="0.25">
      <c r="A22" s="69"/>
      <c r="B22" s="16" t="s">
        <v>1</v>
      </c>
      <c r="C22" s="3">
        <f>C6+C7+C8+C15</f>
        <v>121020.51800000001</v>
      </c>
      <c r="D22" s="9">
        <f>C22*11.79</f>
        <v>1426831.9072199999</v>
      </c>
      <c r="E22" s="10">
        <f>C22*13.2</f>
        <v>1597470.8376</v>
      </c>
      <c r="F22" s="9">
        <f>C22*1.58</f>
        <v>191212.41844000004</v>
      </c>
      <c r="G22" s="10">
        <f>C22*1.77</f>
        <v>214206.31686000002</v>
      </c>
      <c r="H22" s="28">
        <f t="shared" si="1"/>
        <v>1235619.4887799998</v>
      </c>
      <c r="I22" s="29">
        <f>E22-G22</f>
        <v>1383264.5207400001</v>
      </c>
      <c r="K22" s="32"/>
      <c r="L22" s="20"/>
      <c r="M22" s="20"/>
      <c r="N22" s="20"/>
      <c r="O22" s="20"/>
      <c r="P22" s="20"/>
    </row>
    <row r="23" spans="1:19" ht="15.75" thickBot="1" x14ac:dyDescent="0.3">
      <c r="A23" s="70"/>
      <c r="B23" s="15" t="s">
        <v>2</v>
      </c>
      <c r="C23" s="4">
        <f>C10+C16</f>
        <v>1091.5797000000002</v>
      </c>
      <c r="D23" s="11">
        <f>C23*916.33</f>
        <v>1000247.2265010002</v>
      </c>
      <c r="E23" s="12">
        <f>C23*1026.29</f>
        <v>1120277.3303130001</v>
      </c>
      <c r="F23" s="11">
        <f>C23*446.68</f>
        <v>487586.82039600011</v>
      </c>
      <c r="G23" s="13">
        <f>C23*500.28</f>
        <v>546095.49231600005</v>
      </c>
      <c r="H23" s="25">
        <f t="shared" si="1"/>
        <v>512660.40610500012</v>
      </c>
      <c r="I23" s="26">
        <f t="shared" si="1"/>
        <v>574181.83799700008</v>
      </c>
      <c r="K23" s="20"/>
      <c r="L23" s="20"/>
      <c r="M23" s="20"/>
      <c r="N23" s="20"/>
      <c r="O23" s="20"/>
      <c r="P23" s="20"/>
    </row>
    <row r="24" spans="1:19" x14ac:dyDescent="0.25">
      <c r="F24" s="51"/>
      <c r="G24" s="51"/>
      <c r="K24" s="32"/>
      <c r="L24" s="20"/>
      <c r="M24" s="20"/>
      <c r="N24" s="20"/>
      <c r="O24" s="20"/>
      <c r="P24" s="20"/>
    </row>
    <row r="25" spans="1:19" ht="30" x14ac:dyDescent="0.25">
      <c r="A25" s="20"/>
      <c r="F25" s="17" t="s">
        <v>13</v>
      </c>
      <c r="G25" s="18"/>
      <c r="H25" s="19">
        <f>SUM(H21:H24)</f>
        <v>2865134.214685</v>
      </c>
      <c r="I25" s="19">
        <f>SUM(I21:I24)</f>
        <v>3208296.0127370004</v>
      </c>
      <c r="K25" s="20"/>
      <c r="L25" s="20"/>
      <c r="M25" s="20"/>
      <c r="N25" s="20"/>
      <c r="O25" s="20"/>
      <c r="P25" s="20"/>
    </row>
    <row r="26" spans="1:19" x14ac:dyDescent="0.25">
      <c r="K26" s="32"/>
      <c r="L26" s="20"/>
      <c r="M26" s="20"/>
      <c r="N26" s="20"/>
      <c r="O26" s="20"/>
      <c r="P26" s="20"/>
    </row>
    <row r="27" spans="1:19" x14ac:dyDescent="0.25">
      <c r="K27" s="20"/>
      <c r="L27" s="20"/>
      <c r="M27" s="20"/>
      <c r="N27" s="20"/>
      <c r="O27" s="20"/>
      <c r="P27" s="20"/>
    </row>
    <row r="28" spans="1:19" x14ac:dyDescent="0.25">
      <c r="K28" s="32"/>
      <c r="L28" s="20"/>
      <c r="M28" s="20"/>
      <c r="N28" s="20"/>
      <c r="O28" s="20"/>
      <c r="P28" s="20"/>
    </row>
    <row r="29" spans="1:19" x14ac:dyDescent="0.25">
      <c r="K29" s="20"/>
      <c r="L29" s="20"/>
      <c r="M29" s="20"/>
      <c r="N29" s="20"/>
      <c r="O29" s="20"/>
      <c r="P29" s="20"/>
    </row>
    <row r="30" spans="1:19" x14ac:dyDescent="0.25">
      <c r="K30" s="32"/>
      <c r="L30" s="20"/>
      <c r="M30" s="20"/>
      <c r="N30" s="20"/>
      <c r="O30" s="20"/>
      <c r="P30" s="20"/>
    </row>
    <row r="31" spans="1:19" x14ac:dyDescent="0.25">
      <c r="K31" s="20"/>
      <c r="L31" s="20"/>
      <c r="M31" s="20"/>
      <c r="N31" s="20"/>
      <c r="O31" s="20"/>
      <c r="P31" s="20"/>
    </row>
    <row r="32" spans="1:19" x14ac:dyDescent="0.25">
      <c r="K32" s="32"/>
      <c r="L32" s="20"/>
      <c r="M32" s="20"/>
      <c r="N32" s="20"/>
      <c r="O32" s="20"/>
      <c r="P32" s="20"/>
    </row>
    <row r="33" spans="11:16" x14ac:dyDescent="0.25">
      <c r="K33" s="20"/>
      <c r="L33" s="20"/>
      <c r="M33" s="20"/>
      <c r="N33" s="20"/>
      <c r="O33" s="20"/>
      <c r="P33" s="20"/>
    </row>
    <row r="34" spans="11:16" x14ac:dyDescent="0.25">
      <c r="K34" s="32"/>
      <c r="L34" s="33"/>
      <c r="M34" s="33"/>
      <c r="N34" s="33"/>
      <c r="O34" s="20"/>
      <c r="P34" s="20"/>
    </row>
    <row r="35" spans="11:16" x14ac:dyDescent="0.25">
      <c r="K35" s="20"/>
      <c r="L35" s="20"/>
      <c r="M35" s="20"/>
      <c r="N35" s="20"/>
      <c r="O35" s="20"/>
      <c r="P35" s="20"/>
    </row>
    <row r="36" spans="11:16" x14ac:dyDescent="0.25">
      <c r="K36" s="32"/>
      <c r="L36" s="20"/>
      <c r="M36" s="20"/>
      <c r="N36" s="20"/>
      <c r="O36" s="20"/>
      <c r="P36" s="20"/>
    </row>
    <row r="37" spans="11:16" x14ac:dyDescent="0.25">
      <c r="K37" s="20"/>
      <c r="L37" s="20"/>
      <c r="M37" s="20"/>
      <c r="N37" s="20"/>
      <c r="O37" s="20"/>
      <c r="P37" s="20"/>
    </row>
    <row r="38" spans="11:16" x14ac:dyDescent="0.25">
      <c r="K38" s="32"/>
      <c r="L38" s="20"/>
      <c r="M38" s="20"/>
      <c r="N38" s="20"/>
      <c r="O38" s="20"/>
      <c r="P38" s="20"/>
    </row>
    <row r="39" spans="11:16" x14ac:dyDescent="0.25">
      <c r="K39" s="20"/>
      <c r="L39" s="20"/>
      <c r="M39" s="20"/>
      <c r="N39" s="20"/>
      <c r="O39" s="20"/>
      <c r="P39" s="20"/>
    </row>
    <row r="40" spans="11:16" x14ac:dyDescent="0.25">
      <c r="K40" s="32"/>
      <c r="L40" s="20"/>
      <c r="M40" s="20"/>
      <c r="N40" s="20"/>
      <c r="O40" s="20"/>
      <c r="P40" s="20"/>
    </row>
    <row r="41" spans="11:16" x14ac:dyDescent="0.25">
      <c r="K41" s="20"/>
      <c r="L41" s="20"/>
      <c r="M41" s="20"/>
      <c r="N41" s="20"/>
      <c r="O41" s="20"/>
      <c r="P41" s="20"/>
    </row>
    <row r="42" spans="11:16" x14ac:dyDescent="0.25">
      <c r="K42" s="20"/>
      <c r="L42" s="20"/>
      <c r="M42" s="32"/>
      <c r="N42" s="20"/>
      <c r="O42" s="20"/>
      <c r="P42" s="20"/>
    </row>
    <row r="43" spans="11:16" x14ac:dyDescent="0.25">
      <c r="K43" s="20"/>
      <c r="L43" s="20"/>
      <c r="M43" s="20"/>
      <c r="N43" s="20"/>
      <c r="O43" s="20"/>
      <c r="P43" s="20"/>
    </row>
    <row r="44" spans="11:16" x14ac:dyDescent="0.25">
      <c r="K44" s="20"/>
      <c r="L44" s="20"/>
      <c r="M44" s="20"/>
      <c r="N44" s="20"/>
      <c r="O44" s="20"/>
      <c r="P44" s="20"/>
    </row>
    <row r="45" spans="11:16" x14ac:dyDescent="0.25">
      <c r="K45" s="20"/>
      <c r="L45" s="20"/>
      <c r="M45" s="20"/>
      <c r="N45" s="20"/>
      <c r="O45" s="20"/>
      <c r="P45" s="20"/>
    </row>
    <row r="46" spans="11:16" x14ac:dyDescent="0.25">
      <c r="K46" s="20"/>
      <c r="L46" s="20"/>
      <c r="M46" s="20"/>
      <c r="N46" s="20"/>
      <c r="O46" s="20"/>
      <c r="P46" s="20"/>
    </row>
    <row r="47" spans="11:16" x14ac:dyDescent="0.25">
      <c r="K47" s="20"/>
      <c r="L47" s="20"/>
      <c r="M47" s="20"/>
      <c r="N47" s="20"/>
      <c r="O47" s="20"/>
      <c r="P47" s="20"/>
    </row>
    <row r="48" spans="11:16" x14ac:dyDescent="0.25">
      <c r="K48" s="20"/>
      <c r="L48" s="20"/>
      <c r="M48" s="20"/>
      <c r="N48" s="20"/>
      <c r="O48" s="20"/>
      <c r="P48" s="20"/>
    </row>
    <row r="49" spans="11:16" x14ac:dyDescent="0.25">
      <c r="K49" s="20"/>
      <c r="L49" s="20"/>
      <c r="M49" s="20"/>
      <c r="N49" s="20"/>
      <c r="O49" s="20"/>
      <c r="P49" s="20"/>
    </row>
    <row r="50" spans="11:16" x14ac:dyDescent="0.25">
      <c r="K50" s="20"/>
      <c r="L50" s="20"/>
      <c r="M50" s="20"/>
      <c r="N50" s="20"/>
      <c r="O50" s="20"/>
      <c r="P50" s="20"/>
    </row>
    <row r="51" spans="11:16" x14ac:dyDescent="0.25">
      <c r="K51" s="20"/>
      <c r="L51" s="20"/>
      <c r="M51" s="20"/>
      <c r="N51" s="20"/>
      <c r="O51" s="20"/>
      <c r="P51" s="20"/>
    </row>
    <row r="52" spans="11:16" x14ac:dyDescent="0.25">
      <c r="K52" s="20"/>
      <c r="L52" s="20"/>
      <c r="M52" s="20"/>
      <c r="N52" s="20"/>
      <c r="O52" s="20"/>
      <c r="P52" s="20"/>
    </row>
    <row r="53" spans="11:16" x14ac:dyDescent="0.25">
      <c r="K53" s="20"/>
      <c r="L53" s="20"/>
      <c r="M53" s="20"/>
      <c r="N53" s="20"/>
      <c r="O53" s="20"/>
      <c r="P53" s="20"/>
    </row>
    <row r="54" spans="11:16" x14ac:dyDescent="0.25">
      <c r="K54" s="20"/>
      <c r="L54" s="20"/>
      <c r="M54" s="20"/>
      <c r="N54" s="20"/>
      <c r="O54" s="20"/>
      <c r="P54" s="20"/>
    </row>
    <row r="55" spans="11:16" x14ac:dyDescent="0.25">
      <c r="K55" s="20"/>
      <c r="L55" s="20"/>
      <c r="M55" s="20"/>
      <c r="N55" s="20"/>
      <c r="O55" s="20"/>
      <c r="P55" s="20"/>
    </row>
    <row r="56" spans="11:16" x14ac:dyDescent="0.25">
      <c r="K56" s="20"/>
      <c r="L56" s="20"/>
      <c r="M56" s="20"/>
      <c r="N56" s="20"/>
      <c r="O56" s="20"/>
      <c r="P56" s="20"/>
    </row>
    <row r="57" spans="11:16" x14ac:dyDescent="0.25">
      <c r="K57" s="20"/>
      <c r="L57" s="20"/>
      <c r="M57" s="20"/>
      <c r="N57" s="20"/>
      <c r="O57" s="20"/>
      <c r="P57" s="20"/>
    </row>
    <row r="58" spans="11:16" x14ac:dyDescent="0.25">
      <c r="K58" s="20"/>
      <c r="L58" s="20"/>
      <c r="M58" s="20"/>
      <c r="N58" s="20"/>
      <c r="O58" s="20"/>
      <c r="P58" s="20"/>
    </row>
    <row r="59" spans="11:16" x14ac:dyDescent="0.25">
      <c r="K59" s="20"/>
      <c r="L59" s="20"/>
      <c r="M59" s="20"/>
      <c r="N59" s="20"/>
      <c r="O59" s="20"/>
      <c r="P59" s="20"/>
    </row>
    <row r="60" spans="11:16" x14ac:dyDescent="0.25">
      <c r="K60" s="20"/>
      <c r="L60" s="20"/>
      <c r="M60" s="20"/>
      <c r="N60" s="20"/>
      <c r="O60" s="20"/>
      <c r="P60" s="20"/>
    </row>
    <row r="61" spans="11:16" x14ac:dyDescent="0.25">
      <c r="K61" s="20"/>
      <c r="L61" s="20"/>
      <c r="M61" s="20"/>
      <c r="N61" s="20"/>
      <c r="O61" s="20"/>
      <c r="P61" s="20"/>
    </row>
    <row r="62" spans="11:16" x14ac:dyDescent="0.25">
      <c r="K62" s="20"/>
      <c r="L62" s="20"/>
      <c r="M62" s="20"/>
      <c r="N62" s="20"/>
      <c r="O62" s="20"/>
      <c r="P62" s="20"/>
    </row>
    <row r="63" spans="11:16" x14ac:dyDescent="0.25">
      <c r="K63" s="20"/>
      <c r="L63" s="20"/>
      <c r="M63" s="20"/>
      <c r="N63" s="20"/>
      <c r="O63" s="20"/>
      <c r="P63" s="20"/>
    </row>
    <row r="64" spans="11:16" x14ac:dyDescent="0.25">
      <c r="K64" s="20"/>
      <c r="L64" s="20"/>
      <c r="M64" s="20"/>
      <c r="N64" s="20"/>
      <c r="O64" s="20"/>
      <c r="P64" s="20"/>
    </row>
    <row r="65" spans="11:16" x14ac:dyDescent="0.25">
      <c r="K65" s="20"/>
      <c r="L65" s="20"/>
      <c r="M65" s="20"/>
      <c r="N65" s="20"/>
      <c r="O65" s="20"/>
      <c r="P65" s="20"/>
    </row>
    <row r="66" spans="11:16" x14ac:dyDescent="0.25">
      <c r="K66" s="20"/>
      <c r="L66" s="20"/>
      <c r="M66" s="20"/>
      <c r="N66" s="20"/>
      <c r="O66" s="20"/>
      <c r="P66" s="20"/>
    </row>
    <row r="67" spans="11:16" x14ac:dyDescent="0.25">
      <c r="K67" s="20"/>
      <c r="L67" s="20"/>
      <c r="M67" s="20"/>
      <c r="N67" s="20"/>
      <c r="O67" s="20"/>
      <c r="P67" s="20"/>
    </row>
    <row r="68" spans="11:16" x14ac:dyDescent="0.25">
      <c r="K68" s="20"/>
      <c r="L68" s="20"/>
      <c r="M68" s="20"/>
      <c r="N68" s="20"/>
      <c r="O68" s="20"/>
      <c r="P68" s="20"/>
    </row>
    <row r="69" spans="11:16" x14ac:dyDescent="0.25">
      <c r="K69" s="20"/>
      <c r="L69" s="20"/>
      <c r="M69" s="20"/>
      <c r="N69" s="20"/>
      <c r="O69" s="20"/>
      <c r="P69" s="20"/>
    </row>
    <row r="70" spans="11:16" x14ac:dyDescent="0.25">
      <c r="K70" s="20"/>
      <c r="L70" s="20"/>
      <c r="M70" s="20"/>
      <c r="N70" s="20"/>
      <c r="O70" s="20"/>
      <c r="P70" s="20"/>
    </row>
    <row r="71" spans="11:16" x14ac:dyDescent="0.25">
      <c r="K71" s="20"/>
      <c r="L71" s="20"/>
      <c r="M71" s="20"/>
      <c r="N71" s="20"/>
      <c r="O71" s="20"/>
      <c r="P71" s="20"/>
    </row>
    <row r="72" spans="11:16" x14ac:dyDescent="0.25">
      <c r="K72" s="20"/>
      <c r="L72" s="20"/>
      <c r="M72" s="20"/>
      <c r="N72" s="20"/>
      <c r="O72" s="20"/>
      <c r="P72" s="20"/>
    </row>
    <row r="73" spans="11:16" x14ac:dyDescent="0.25">
      <c r="K73" s="20"/>
      <c r="L73" s="20"/>
      <c r="M73" s="20"/>
      <c r="N73" s="20"/>
      <c r="O73" s="20"/>
      <c r="P73" s="20"/>
    </row>
    <row r="74" spans="11:16" x14ac:dyDescent="0.25">
      <c r="K74" s="20"/>
      <c r="L74" s="20"/>
      <c r="M74" s="20"/>
      <c r="N74" s="20"/>
      <c r="O74" s="20"/>
      <c r="P74" s="20"/>
    </row>
    <row r="75" spans="11:16" x14ac:dyDescent="0.25">
      <c r="K75" s="20"/>
      <c r="L75" s="20"/>
      <c r="M75" s="20"/>
      <c r="N75" s="20"/>
      <c r="O75" s="20"/>
      <c r="P75" s="20"/>
    </row>
    <row r="76" spans="11:16" x14ac:dyDescent="0.25">
      <c r="K76" s="20"/>
      <c r="L76" s="20"/>
      <c r="M76" s="20"/>
      <c r="N76" s="20"/>
      <c r="O76" s="20"/>
      <c r="P76" s="20"/>
    </row>
    <row r="77" spans="11:16" x14ac:dyDescent="0.25">
      <c r="K77" s="20"/>
      <c r="L77" s="20"/>
      <c r="M77" s="20"/>
      <c r="N77" s="20"/>
      <c r="O77" s="20"/>
      <c r="P77" s="20"/>
    </row>
    <row r="78" spans="11:16" x14ac:dyDescent="0.25">
      <c r="K78" s="20"/>
      <c r="L78" s="20"/>
      <c r="M78" s="20"/>
      <c r="N78" s="20"/>
      <c r="O78" s="20"/>
      <c r="P78" s="20"/>
    </row>
    <row r="79" spans="11:16" x14ac:dyDescent="0.25">
      <c r="K79" s="20"/>
      <c r="L79" s="20"/>
      <c r="M79" s="20"/>
      <c r="N79" s="20"/>
      <c r="O79" s="20"/>
      <c r="P79" s="20"/>
    </row>
    <row r="80" spans="11:16" x14ac:dyDescent="0.25">
      <c r="K80" s="20"/>
      <c r="L80" s="20"/>
      <c r="M80" s="20"/>
      <c r="N80" s="20"/>
      <c r="O80" s="20"/>
      <c r="P80" s="20"/>
    </row>
    <row r="81" spans="11:16" x14ac:dyDescent="0.25">
      <c r="K81" s="20"/>
      <c r="L81" s="20"/>
      <c r="M81" s="20"/>
      <c r="N81" s="20"/>
      <c r="O81" s="20"/>
      <c r="P81" s="20"/>
    </row>
    <row r="82" spans="11:16" x14ac:dyDescent="0.25">
      <c r="K82" s="20"/>
      <c r="L82" s="20"/>
      <c r="M82" s="20"/>
      <c r="N82" s="20"/>
      <c r="O82" s="20"/>
      <c r="P82" s="20"/>
    </row>
    <row r="83" spans="11:16" x14ac:dyDescent="0.25">
      <c r="K83" s="20"/>
      <c r="L83" s="20"/>
      <c r="M83" s="20"/>
      <c r="N83" s="20"/>
      <c r="O83" s="20"/>
      <c r="P83" s="20"/>
    </row>
    <row r="84" spans="11:16" x14ac:dyDescent="0.25">
      <c r="K84" s="20"/>
      <c r="L84" s="20"/>
      <c r="M84" s="20"/>
      <c r="N84" s="20"/>
      <c r="O84" s="20"/>
      <c r="P84" s="20"/>
    </row>
    <row r="85" spans="11:16" x14ac:dyDescent="0.25">
      <c r="K85" s="20"/>
      <c r="L85" s="20"/>
      <c r="M85" s="20"/>
      <c r="N85" s="20"/>
      <c r="O85" s="20"/>
      <c r="P85" s="20"/>
    </row>
    <row r="86" spans="11:16" x14ac:dyDescent="0.25">
      <c r="K86" s="20"/>
      <c r="L86" s="20"/>
      <c r="M86" s="20"/>
      <c r="N86" s="20"/>
      <c r="O86" s="20"/>
      <c r="P86" s="20"/>
    </row>
    <row r="87" spans="11:16" x14ac:dyDescent="0.25">
      <c r="K87" s="20"/>
      <c r="L87" s="20"/>
      <c r="M87" s="20"/>
      <c r="N87" s="20"/>
      <c r="O87" s="20"/>
      <c r="P87" s="20"/>
    </row>
  </sheetData>
  <mergeCells count="25">
    <mergeCell ref="A1:I1"/>
    <mergeCell ref="A2:I2"/>
    <mergeCell ref="A3:A10"/>
    <mergeCell ref="B3:C4"/>
    <mergeCell ref="D3:E3"/>
    <mergeCell ref="F3:G3"/>
    <mergeCell ref="H3:I3"/>
    <mergeCell ref="B6:B8"/>
    <mergeCell ref="D6:D8"/>
    <mergeCell ref="E6:E8"/>
    <mergeCell ref="A12:A16"/>
    <mergeCell ref="B12:C13"/>
    <mergeCell ref="D12:E12"/>
    <mergeCell ref="F12:G12"/>
    <mergeCell ref="H12:I12"/>
    <mergeCell ref="O12:O16"/>
    <mergeCell ref="F6:F8"/>
    <mergeCell ref="G6:G8"/>
    <mergeCell ref="H6:H8"/>
    <mergeCell ref="I6:I8"/>
    <mergeCell ref="A19:A23"/>
    <mergeCell ref="B19:C20"/>
    <mergeCell ref="D19:E19"/>
    <mergeCell ref="F19:G19"/>
    <mergeCell ref="H19:I19"/>
  </mergeCells>
  <pageMargins left="0" right="0" top="0" bottom="0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RePack by Diakov</cp:lastModifiedBy>
  <cp:lastPrinted>2022-06-08T03:13:56Z</cp:lastPrinted>
  <dcterms:created xsi:type="dcterms:W3CDTF">2021-09-01T11:11:02Z</dcterms:created>
  <dcterms:modified xsi:type="dcterms:W3CDTF">2022-06-08T03:15:35Z</dcterms:modified>
</cp:coreProperties>
</file>